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10.10.1.8\高石市\土木部\下水道課\05_総務係\22.経営比較分析表\R6決算(R8.1月依頼)\20260309_HP掲載\"/>
    </mc:Choice>
  </mc:AlternateContent>
  <xr:revisionPtr revIDLastSave="0" documentId="13_ncr:1_{07CC6CF2-F7CB-4CFD-9DA0-E26C0194D95F}" xr6:coauthVersionLast="47" xr6:coauthVersionMax="47" xr10:uidLastSave="{00000000-0000-0000-0000-000000000000}"/>
  <workbookProtection workbookAlgorithmName="SHA-512" workbookHashValue="RaaK+5DYxQGktvhgoIgP2+P2AXTD7QEs4nzc+L8McWR/5cQzFRgTpuuJcgboiyMjm3JPavMv8Q0SZZtKchZPVw==" workbookSaltValue="PLJdGM2C5y+AKLuCOrOkCg==" workbookSpinCount="100000" lockStructure="1"/>
  <bookViews>
    <workbookView xWindow="-108" yWindow="-108" windowWidth="23256" windowHeight="1389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<sst xmlns="http://schemas.openxmlformats.org/spreadsheetml/2006/main" count="228" uniqueCount="112">
  <si>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</si>
  <si>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</si>
  <si>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</si>
  <si>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</si>
  <si>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</si>
  <si>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</si>
  <si>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</si>
  <si>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</si>
  <si>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</si>
  <si>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</si>
  <si>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</si>
  <si>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</si>
  <si>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</si>
  <si>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</si>
  <si>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</si>
  <si>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</si>
  <si>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</si>
  <si>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</si>
  <si>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</si>
  <si>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</si>
  <si>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</si>
  <si>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</si>
  <si>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</si>
  <si>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</si>
  <si>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</si>
  <si>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</si>
  <si>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</si>
  <si>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</si>
  <si>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</si>
  <si>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</si>
  <si>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</si>
  <si>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</si>
  <si>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</si>
  <si>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</si>
  <si>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</si>
  <si>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</si>
  <si>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</si>
  <si>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</si>
  <si>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</si>
  <si>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</si>
  <si>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</si>
  <si>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</si>
  <si>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</si>
  <si>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</si>
  <si>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</si>
  <si>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</si>
  <si>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</si>
  <si>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</si>
  <si>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</si>
  <si>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</si>
  <si>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</si>
  <si>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</si>
  <si>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</si>
  <si>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</si>
  <si>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</si>
  <si>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</si>
  <si>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</si>
  <si>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</si>
  <si>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</si>
  <si>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</si>
  <si>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</si>
  <si>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</si>
  <si>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</si>
  <si>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</si>
  <si>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</si>
  <si>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</si>
  <si>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</si>
  <si>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</si>
  <si>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</si>
  <si>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</si>
  <si>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</si>
  <si>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</si>
  <si>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</si>
  <si>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</si>
  <si>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</si>
  <si>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</si>
  <si>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</si>
  <si>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</si>
  <si>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</si>
  <si>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</si>
  <si>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</si>
  <si>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</si>
  <si>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</si>
  <si>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</si>
  <si>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</si>
  <si>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</si>
  <si>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</si>
  <si>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</si>
  <si>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</si>
  <si>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</si>
  <si>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</si>
  <si>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</si>
  <si>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高石市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</si>
  <si>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</si>
  <si>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</si>
  <si>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</si>
  <si>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</si>
  <si>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</si>
  <si>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</si>
  <si>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</si>
  <si>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</si>
  <si>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</si>
  <si>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</si>
  <si>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</si>
  <si>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</si>
  <si>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</si>
  <si>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</si>
  <si>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</si>
  <si>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</si>
  <si>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　①経常収支比率については、近年、給水人口の減少や節水機器の普及などに伴い給水収益が減少していること等により前年度より</t>
    </r>
    <r>
      <rPr>
        <sz val="11"/>
        <rFont val="ＭＳ ゴシック"/>
        <family val="3"/>
        <charset val="128"/>
      </rPr>
      <t>5.46</t>
    </r>
    <r>
      <rPr>
        <sz val="11"/>
        <color theme="1"/>
        <rFont val="ＭＳ ゴシック"/>
        <family val="3"/>
        <charset val="128"/>
      </rPr>
      <t xml:space="preserve">ポイント減少しましたが、類似団体平均値と比較すると高い比率となっています。
　②累積欠損金比率については、未処分欠損金が発生していないことから、0％を維持しています。
</t>
    </r>
    <r>
      <rPr>
        <sz val="11"/>
        <rFont val="ＭＳ ゴシック"/>
        <family val="3"/>
        <charset val="128"/>
      </rPr>
      <t>　③流動比率については、完成が年度末になった工事代金や、統合に伴う退職給付金といった、未払金の増加等による流動負債の一時的な増加に伴い、241.42ポイント減少しました。
　④企業債残高対給水収益比率については、老朽管更新工事や高石配水場長寿命化工事に伴う企業</t>
    </r>
    <r>
      <rPr>
        <sz val="11"/>
        <color theme="1"/>
        <rFont val="ＭＳ ゴシック"/>
        <family val="3"/>
        <charset val="128"/>
      </rPr>
      <t>債の増加により上昇傾向にありますが、類似団体平均値と比較すると低い水準で推移しています。
　⑤料金回収率については、令和2年度より予算組みを変更したことに伴う経常費用の大幅減少等により、前年度に引き続き類似団体平均値と比較すると</t>
    </r>
    <r>
      <rPr>
        <sz val="11"/>
        <rFont val="ＭＳ ゴシック"/>
        <family val="3"/>
        <charset val="128"/>
      </rPr>
      <t>高い比率となっています。
　⑥給水原価については、委託費や人件費等の増加により、前年度に比べ9.55円増加していますが、類似団体平均値と比較すると低い数値となっています。
　⑦施設利用率については、泉北水道企業団解散により一日配水能力が低下したため、令和4年度に増加しましたが、その後はほぼ横ばいです。
　⑧有収率については、前年度より微減していますが、老朽管更新工事を進めていることにより5年間ではほぼ横ばいです。</t>
    </r>
    <rPh sb="159" eb="161">
      <t>カンセイ</t>
    </rPh>
    <rPh sb="162" eb="165">
      <t>ネンドマツ</t>
    </rPh>
    <rPh sb="169" eb="171">
      <t>コウジ</t>
    </rPh>
    <rPh sb="171" eb="173">
      <t>ダイキン</t>
    </rPh>
    <rPh sb="175" eb="177">
      <t>トウゴウ</t>
    </rPh>
    <rPh sb="178" eb="179">
      <t>トモナ</t>
    </rPh>
    <rPh sb="180" eb="182">
      <t>タイショク</t>
    </rPh>
    <rPh sb="182" eb="184">
      <t>キュウフ</t>
    </rPh>
    <rPh sb="184" eb="185">
      <t>キン</t>
    </rPh>
    <rPh sb="190" eb="193">
      <t>ミバライキン</t>
    </rPh>
    <rPh sb="194" eb="196">
      <t>ゾウカ</t>
    </rPh>
    <rPh sb="196" eb="197">
      <t>トウ</t>
    </rPh>
    <rPh sb="200" eb="202">
      <t>リュウドウ</t>
    </rPh>
    <rPh sb="202" eb="204">
      <t>フサイ</t>
    </rPh>
    <rPh sb="205" eb="208">
      <t>イチジテキ</t>
    </rPh>
    <rPh sb="209" eb="211">
      <t>ゾウカ</t>
    </rPh>
    <rPh sb="212" eb="213">
      <t>トモナ</t>
    </rPh>
    <rPh sb="225" eb="227">
      <t>ゲンショウ</t>
    </rPh>
    <rPh sb="261" eb="264">
      <t>ハイスイカン</t>
    </rPh>
    <rPh sb="264" eb="266">
      <t>セイビ</t>
    </rPh>
    <rPh sb="416" eb="418">
      <t>イタク</t>
    </rPh>
    <rPh sb="418" eb="419">
      <t>ヒ</t>
    </rPh>
    <rPh sb="420" eb="423">
      <t>ジンケンヒ</t>
    </rPh>
    <rPh sb="425" eb="427">
      <t>ゾウカ</t>
    </rPh>
    <rPh sb="532" eb="533">
      <t>ゴ</t>
    </rPh>
    <rPh sb="536" eb="537">
      <t>ヨコ</t>
    </rPh>
    <rPh sb="593" eb="594">
      <t>ヨコ</t>
    </rPh>
    <phoneticPr fontId="4"/>
  </si>
  <si>
    <t>　①有形固定資産減価償却率については、「高石配水場長寿命化計画」に基づき老朽化等の対策を進めているため、前年度比較で1.66ポイント減となり、減少傾向にあります。
　②管路経年化率については、経済の高度成長期に建設した水道管の老朽化が進み、類似団体平均値との比較においても老朽化が進んでいることが伺えます。老朽管更新計画に基づき平成26年度より工事を進めておりますが、短期スパンでは微増傾向にあります。
　③管路更新率については、老朽管更新事業を60年周期で計画的に実施しているため、類似団体平均値と比較すると高い水準を維持しています。
　令和6年度に関しては、前年度と比べて新設の配水管整備事業が減少したため、前年度比較で0.35ポイント増となりました。</t>
    <rPh sb="281" eb="284">
      <t>ゼンネンド</t>
    </rPh>
    <rPh sb="285" eb="286">
      <t>クラ</t>
    </rPh>
    <rPh sb="288" eb="290">
      <t>シンセツ</t>
    </rPh>
    <rPh sb="291" eb="294">
      <t>ハイスイカン</t>
    </rPh>
    <rPh sb="294" eb="296">
      <t>セイビ</t>
    </rPh>
    <rPh sb="296" eb="298">
      <t>ジギョウ</t>
    </rPh>
    <rPh sb="299" eb="301">
      <t>ゲンショウ</t>
    </rPh>
    <rPh sb="306" eb="309">
      <t>ゼンネンド</t>
    </rPh>
    <rPh sb="309" eb="311">
      <t>ヒカク</t>
    </rPh>
    <rPh sb="320" eb="321">
      <t>ゾウ</t>
    </rPh>
    <phoneticPr fontId="4"/>
  </si>
  <si>
    <t>　令和6年度におきましても引き続き黒字を計上しており、安定した経営を維持していますが、今後、給水人口減少による料金収益の減少や、「老朽管更新計画」や「高石配水場長寿命化計画」に基づく施設の老朽化対策や耐震化に向けた改築・更新などによる多額の費用発生が見込まれます。また、「経営戦略」では令和10年度までは健全な経営が維持できることが見込まれておりますが、その先の10年については経営状況は厳しくなる見込みであるため、令和7年4月から大阪広域水道企業団との事業統合を行いました。安全安心な水を安定的に給水できるような体制づくりをめざし、広域化のメリットを享受して経営基盤及び技術基盤の強化に引き続き努めて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</si>
</sst>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1.86</c:v>
                </c:pt>
                <c:pt idx="1">
                  <c:v>1.82</c:v>
                </c:pt>
                <c:pt idx="2">
                  <c:v>1.63</c:v>
                </c:pt>
                <c:pt idx="3">
                  <c:v>0.59</c:v>
                </c:pt>
                <c:pt idx="4">
                  <c:v>0.94</c:v>
                </c:pt>
              </c:numCache>
            </c:numRef>
          </c:val>
          <c:extLst>
            <c:ext xmlns:c16="http://schemas.microsoft.com/office/drawing/2014/chart" uri="{C3380CC4-5D6E-409C-BE32-E72D297353CC}">
              <c16:uniqueId val="{00000000-0656-4A25-AC10-02BC578975E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0656-4A25-AC10-02BC578975E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49.59</c:v>
                </c:pt>
                <c:pt idx="1">
                  <c:v>47.42</c:v>
                </c:pt>
                <c:pt idx="2">
                  <c:v>56.09</c:v>
                </c:pt>
                <c:pt idx="3">
                  <c:v>55.28</c:v>
                </c:pt>
                <c:pt idx="4">
                  <c:v>55.52</c:v>
                </c:pt>
              </c:numCache>
            </c:numRef>
          </c:val>
          <c:extLst>
            <c:ext xmlns:c16="http://schemas.microsoft.com/office/drawing/2014/chart" uri="{C3380CC4-5D6E-409C-BE32-E72D297353CC}">
              <c16:uniqueId val="{00000000-FC15-401C-A242-9CF8196CB05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FC15-401C-A242-9CF8196CB05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93.26</c:v>
                </c:pt>
                <c:pt idx="1">
                  <c:v>96.2</c:v>
                </c:pt>
                <c:pt idx="2">
                  <c:v>95.94</c:v>
                </c:pt>
                <c:pt idx="3">
                  <c:v>95.54</c:v>
                </c:pt>
                <c:pt idx="4">
                  <c:v>93.79</c:v>
                </c:pt>
              </c:numCache>
            </c:numRef>
          </c:val>
          <c:extLst>
            <c:ext xmlns:c16="http://schemas.microsoft.com/office/drawing/2014/chart" uri="{C3380CC4-5D6E-409C-BE32-E72D297353CC}">
              <c16:uniqueId val="{00000000-2A75-4148-92BE-6288AE6C22A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2A75-4148-92BE-6288AE6C22A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129.84</c:v>
                </c:pt>
                <c:pt idx="1">
                  <c:v>125.73</c:v>
                </c:pt>
                <c:pt idx="2">
                  <c:v>124.45</c:v>
                </c:pt>
                <c:pt idx="3">
                  <c:v>119.36</c:v>
                </c:pt>
                <c:pt idx="4">
                  <c:v>113.9</c:v>
                </c:pt>
              </c:numCache>
            </c:numRef>
          </c:val>
          <c:extLst>
            <c:ext xmlns:c16="http://schemas.microsoft.com/office/drawing/2014/chart" uri="{C3380CC4-5D6E-409C-BE32-E72D297353CC}">
              <c16:uniqueId val="{00000000-55CC-4641-91A4-2DFBD7CFA05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55CC-4641-91A4-2DFBD7CFA05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56.39</c:v>
                </c:pt>
                <c:pt idx="1">
                  <c:v>54.88</c:v>
                </c:pt>
                <c:pt idx="2">
                  <c:v>54.05</c:v>
                </c:pt>
                <c:pt idx="3">
                  <c:v>52.97</c:v>
                </c:pt>
                <c:pt idx="4">
                  <c:v>51.31</c:v>
                </c:pt>
              </c:numCache>
            </c:numRef>
          </c:val>
          <c:extLst>
            <c:ext xmlns:c16="http://schemas.microsoft.com/office/drawing/2014/chart" uri="{C3380CC4-5D6E-409C-BE32-E72D297353CC}">
              <c16:uniqueId val="{00000000-D7EE-40A3-B9A7-1E78F459536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D7EE-40A3-B9A7-1E78F459536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34.01</c:v>
                </c:pt>
                <c:pt idx="1">
                  <c:v>35.020000000000003</c:v>
                </c:pt>
                <c:pt idx="2">
                  <c:v>35.14</c:v>
                </c:pt>
                <c:pt idx="3">
                  <c:v>35.049999999999997</c:v>
                </c:pt>
                <c:pt idx="4">
                  <c:v>35.18</c:v>
                </c:pt>
              </c:numCache>
            </c:numRef>
          </c:val>
          <c:extLst>
            <c:ext xmlns:c16="http://schemas.microsoft.com/office/drawing/2014/chart" uri="{C3380CC4-5D6E-409C-BE32-E72D297353CC}">
              <c16:uniqueId val="{00000000-A259-446D-A289-21E2E666C15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A259-446D-A289-21E2E666C15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1A3-41E3-95F8-F35636875EA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41A3-41E3-95F8-F35636875EA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421.53</c:v>
                </c:pt>
                <c:pt idx="1">
                  <c:v>483.83</c:v>
                </c:pt>
                <c:pt idx="2">
                  <c:v>587.14</c:v>
                </c:pt>
                <c:pt idx="3">
                  <c:v>640.59</c:v>
                </c:pt>
                <c:pt idx="4">
                  <c:v>399.17</c:v>
                </c:pt>
              </c:numCache>
            </c:numRef>
          </c:val>
          <c:extLst>
            <c:ext xmlns:c16="http://schemas.microsoft.com/office/drawing/2014/chart" uri="{C3380CC4-5D6E-409C-BE32-E72D297353CC}">
              <c16:uniqueId val="{00000000-E535-49D8-8053-F0FBAE4E4CC1}"/>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E535-49D8-8053-F0FBAE4E4CC1}"/>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164.65</c:v>
                </c:pt>
                <c:pt idx="1">
                  <c:v>167.64</c:v>
                </c:pt>
                <c:pt idx="2">
                  <c:v>178.38</c:v>
                </c:pt>
                <c:pt idx="3">
                  <c:v>193.63</c:v>
                </c:pt>
                <c:pt idx="4">
                  <c:v>214.91</c:v>
                </c:pt>
              </c:numCache>
            </c:numRef>
          </c:val>
          <c:extLst>
            <c:ext xmlns:c16="http://schemas.microsoft.com/office/drawing/2014/chart" uri="{C3380CC4-5D6E-409C-BE32-E72D297353CC}">
              <c16:uniqueId val="{00000000-42AE-46A7-9DDE-CC75D419BD6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42AE-46A7-9DDE-CC75D419BD6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117.08</c:v>
                </c:pt>
                <c:pt idx="1">
                  <c:v>119.64</c:v>
                </c:pt>
                <c:pt idx="2">
                  <c:v>118</c:v>
                </c:pt>
                <c:pt idx="3">
                  <c:v>112.4</c:v>
                </c:pt>
                <c:pt idx="4">
                  <c:v>105.12</c:v>
                </c:pt>
              </c:numCache>
            </c:numRef>
          </c:val>
          <c:extLst>
            <c:ext xmlns:c16="http://schemas.microsoft.com/office/drawing/2014/chart" uri="{C3380CC4-5D6E-409C-BE32-E72D297353CC}">
              <c16:uniqueId val="{00000000-1CCF-4817-99B4-4B33C61EE5B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1CCF-4817-99B4-4B33C61EE5B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138.27000000000001</c:v>
                </c:pt>
                <c:pt idx="1">
                  <c:v>145</c:v>
                </c:pt>
                <c:pt idx="2">
                  <c:v>147.35</c:v>
                </c:pt>
                <c:pt idx="3">
                  <c:v>153.94999999999999</c:v>
                </c:pt>
                <c:pt idx="4">
                  <c:v>163.5</c:v>
                </c:pt>
              </c:numCache>
            </c:numRef>
          </c:val>
          <c:extLst>
            <c:ext xmlns:c16="http://schemas.microsoft.com/office/drawing/2014/chart" uri="{C3380CC4-5D6E-409C-BE32-E72D297353CC}">
              <c16:uniqueId val="{00000000-7FAF-4FC6-9470-624E8BB5EA4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7FAF-4FC6-9470-624E8BB5EA4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大阪府　高石市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55968</v>
      </c>
      <c r="AM8" s="44"/>
      <c r="AN8" s="44"/>
      <c r="AO8" s="44"/>
      <c r="AP8" s="44"/>
      <c r="AQ8" s="44"/>
      <c r="AR8" s="44"/>
      <c r="AS8" s="44"/>
      <c r="AT8" s="45">
        <f>データ!$S$6</f>
        <v>11.3</v>
      </c>
      <c r="AU8" s="46"/>
      <c r="AV8" s="46"/>
      <c r="AW8" s="46"/>
      <c r="AX8" s="46"/>
      <c r="AY8" s="46"/>
      <c r="AZ8" s="46"/>
      <c r="BA8" s="46"/>
      <c r="BB8" s="47">
        <f>データ!$T$6</f>
        <v>4952.92</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66.11</v>
      </c>
      <c r="J10" s="46"/>
      <c r="K10" s="46"/>
      <c r="L10" s="46"/>
      <c r="M10" s="46"/>
      <c r="N10" s="46"/>
      <c r="O10" s="80"/>
      <c r="P10" s="47">
        <f>データ!$P$6</f>
        <v>100</v>
      </c>
      <c r="Q10" s="47"/>
      <c r="R10" s="47"/>
      <c r="S10" s="47"/>
      <c r="T10" s="47"/>
      <c r="U10" s="47"/>
      <c r="V10" s="47"/>
      <c r="W10" s="44">
        <f>データ!$Q$6</f>
        <v>2845</v>
      </c>
      <c r="X10" s="44"/>
      <c r="Y10" s="44"/>
      <c r="Z10" s="44"/>
      <c r="AA10" s="44"/>
      <c r="AB10" s="44"/>
      <c r="AC10" s="44"/>
      <c r="AD10" s="2"/>
      <c r="AE10" s="2"/>
      <c r="AF10" s="2"/>
      <c r="AG10" s="2"/>
      <c r="AH10" s="2"/>
      <c r="AI10" s="2"/>
      <c r="AJ10" s="2"/>
      <c r="AK10" s="2"/>
      <c r="AL10" s="44">
        <f>データ!$U$6</f>
        <v>56103</v>
      </c>
      <c r="AM10" s="44"/>
      <c r="AN10" s="44"/>
      <c r="AO10" s="44"/>
      <c r="AP10" s="44"/>
      <c r="AQ10" s="44"/>
      <c r="AR10" s="44"/>
      <c r="AS10" s="44"/>
      <c r="AT10" s="45">
        <f>データ!$V$6</f>
        <v>11.77</v>
      </c>
      <c r="AU10" s="46"/>
      <c r="AV10" s="46"/>
      <c r="AW10" s="46"/>
      <c r="AX10" s="46"/>
      <c r="AY10" s="46"/>
      <c r="AZ10" s="46"/>
      <c r="BA10" s="46"/>
      <c r="BB10" s="47">
        <f>データ!$W$6</f>
        <v>4766.6099999999997</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109</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WcMXbzNbTGI1w7A7UhhUlbTy7DyDDitrZXqtI+P8I5uvOpcZOWnukfOErcjSF+1lpk+TVu7Id0Nj+qZqDPSkFw==" saltValue="JkQg9NHLGdxFYqH150EiJ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27</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52</v>
      </c>
      <c r="B4" s="17"/>
      <c r="C4" s="17"/>
      <c r="D4" s="17"/>
      <c r="E4" s="17"/>
      <c r="F4" s="17"/>
      <c r="G4" s="17"/>
      <c r="H4" s="88"/>
      <c r="I4" s="89"/>
      <c r="J4" s="89"/>
      <c r="K4" s="89"/>
      <c r="L4" s="89"/>
      <c r="M4" s="89"/>
      <c r="N4" s="89"/>
      <c r="O4" s="89"/>
      <c r="P4" s="89"/>
      <c r="Q4" s="89"/>
      <c r="R4" s="89"/>
      <c r="S4" s="89"/>
      <c r="T4" s="89"/>
      <c r="U4" s="89"/>
      <c r="V4" s="89"/>
      <c r="W4" s="90"/>
      <c r="X4" s="84" t="s">
        <v>53</v>
      </c>
      <c r="Y4" s="84"/>
      <c r="Z4" s="84"/>
      <c r="AA4" s="84"/>
      <c r="AB4" s="84"/>
      <c r="AC4" s="84"/>
      <c r="AD4" s="84"/>
      <c r="AE4" s="84"/>
      <c r="AF4" s="84"/>
      <c r="AG4" s="84"/>
      <c r="AH4" s="84"/>
      <c r="AI4" s="84" t="s">
        <v>54</v>
      </c>
      <c r="AJ4" s="84"/>
      <c r="AK4" s="84"/>
      <c r="AL4" s="84"/>
      <c r="AM4" s="84"/>
      <c r="AN4" s="84"/>
      <c r="AO4" s="84"/>
      <c r="AP4" s="84"/>
      <c r="AQ4" s="84"/>
      <c r="AR4" s="84"/>
      <c r="AS4" s="84"/>
      <c r="AT4" s="84" t="s">
        <v>55</v>
      </c>
      <c r="AU4" s="84"/>
      <c r="AV4" s="84"/>
      <c r="AW4" s="84"/>
      <c r="AX4" s="84"/>
      <c r="AY4" s="84"/>
      <c r="AZ4" s="84"/>
      <c r="BA4" s="84"/>
      <c r="BB4" s="84"/>
      <c r="BC4" s="84"/>
      <c r="BD4" s="84"/>
      <c r="BE4" s="84" t="s">
        <v>56</v>
      </c>
      <c r="BF4" s="84"/>
      <c r="BG4" s="84"/>
      <c r="BH4" s="84"/>
      <c r="BI4" s="84"/>
      <c r="BJ4" s="84"/>
      <c r="BK4" s="84"/>
      <c r="BL4" s="84"/>
      <c r="BM4" s="84"/>
      <c r="BN4" s="84"/>
      <c r="BO4" s="84"/>
      <c r="BP4" s="84" t="s">
        <v>57</v>
      </c>
      <c r="BQ4" s="84"/>
      <c r="BR4" s="84"/>
      <c r="BS4" s="84"/>
      <c r="BT4" s="84"/>
      <c r="BU4" s="84"/>
      <c r="BV4" s="84"/>
      <c r="BW4" s="84"/>
      <c r="BX4" s="84"/>
      <c r="BY4" s="84"/>
      <c r="BZ4" s="84"/>
      <c r="CA4" s="84" t="s">
        <v>58</v>
      </c>
      <c r="CB4" s="84"/>
      <c r="CC4" s="84"/>
      <c r="CD4" s="84"/>
      <c r="CE4" s="84"/>
      <c r="CF4" s="84"/>
      <c r="CG4" s="84"/>
      <c r="CH4" s="84"/>
      <c r="CI4" s="84"/>
      <c r="CJ4" s="84"/>
      <c r="CK4" s="84"/>
      <c r="CL4" s="84" t="s">
        <v>59</v>
      </c>
      <c r="CM4" s="84"/>
      <c r="CN4" s="84"/>
      <c r="CO4" s="84"/>
      <c r="CP4" s="84"/>
      <c r="CQ4" s="84"/>
      <c r="CR4" s="84"/>
      <c r="CS4" s="84"/>
      <c r="CT4" s="84"/>
      <c r="CU4" s="84"/>
      <c r="CV4" s="84"/>
      <c r="CW4" s="84" t="s">
        <v>60</v>
      </c>
      <c r="CX4" s="84"/>
      <c r="CY4" s="84"/>
      <c r="CZ4" s="84"/>
      <c r="DA4" s="84"/>
      <c r="DB4" s="84"/>
      <c r="DC4" s="84"/>
      <c r="DD4" s="84"/>
      <c r="DE4" s="84"/>
      <c r="DF4" s="84"/>
      <c r="DG4" s="84"/>
      <c r="DH4" s="84" t="s">
        <v>61</v>
      </c>
      <c r="DI4" s="84"/>
      <c r="DJ4" s="84"/>
      <c r="DK4" s="84"/>
      <c r="DL4" s="84"/>
      <c r="DM4" s="84"/>
      <c r="DN4" s="84"/>
      <c r="DO4" s="84"/>
      <c r="DP4" s="84"/>
      <c r="DQ4" s="84"/>
      <c r="DR4" s="84"/>
      <c r="DS4" s="84" t="s">
        <v>62</v>
      </c>
      <c r="DT4" s="84"/>
      <c r="DU4" s="84"/>
      <c r="DV4" s="84"/>
      <c r="DW4" s="84"/>
      <c r="DX4" s="84"/>
      <c r="DY4" s="84"/>
      <c r="DZ4" s="84"/>
      <c r="EA4" s="84"/>
      <c r="EB4" s="84"/>
      <c r="EC4" s="84"/>
      <c r="ED4" s="84" t="s">
        <v>63</v>
      </c>
      <c r="EE4" s="84"/>
      <c r="EF4" s="84"/>
      <c r="EG4" s="84"/>
      <c r="EH4" s="84"/>
      <c r="EI4" s="84"/>
      <c r="EJ4" s="84"/>
      <c r="EK4" s="84"/>
      <c r="EL4" s="84"/>
      <c r="EM4" s="84"/>
      <c r="EN4" s="84"/>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2024</v>
      </c>
      <c r="C6" s="20">
        <f t="shared" ref="C6:W6" si="3">C7</f>
        <v>272256</v>
      </c>
      <c r="D6" s="20">
        <f t="shared" si="3"/>
        <v>46</v>
      </c>
      <c r="E6" s="20">
        <f t="shared" si="3"/>
        <v>1</v>
      </c>
      <c r="F6" s="20">
        <f t="shared" si="3"/>
        <v>0</v>
      </c>
      <c r="G6" s="20">
        <f t="shared" si="3"/>
        <v>1</v>
      </c>
      <c r="H6" s="20" t="str">
        <f t="shared" si="3"/>
        <v>大阪府　高石市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66.11</v>
      </c>
      <c r="P6" s="21">
        <f t="shared" si="3"/>
        <v>100</v>
      </c>
      <c r="Q6" s="21">
        <f t="shared" si="3"/>
        <v>2845</v>
      </c>
      <c r="R6" s="21">
        <f t="shared" si="3"/>
        <v>55968</v>
      </c>
      <c r="S6" s="21">
        <f t="shared" si="3"/>
        <v>11.3</v>
      </c>
      <c r="T6" s="21">
        <f t="shared" si="3"/>
        <v>4952.92</v>
      </c>
      <c r="U6" s="21">
        <f t="shared" si="3"/>
        <v>56103</v>
      </c>
      <c r="V6" s="21">
        <f t="shared" si="3"/>
        <v>11.77</v>
      </c>
      <c r="W6" s="21">
        <f t="shared" si="3"/>
        <v>4766.6099999999997</v>
      </c>
      <c r="X6" s="22">
        <f>IF(X7="",NA(),X7)</f>
        <v>129.84</v>
      </c>
      <c r="Y6" s="22">
        <f t="shared" ref="Y6:AG6" si="4">IF(Y7="",NA(),Y7)</f>
        <v>125.73</v>
      </c>
      <c r="Z6" s="22">
        <f t="shared" si="4"/>
        <v>124.45</v>
      </c>
      <c r="AA6" s="22">
        <f t="shared" si="4"/>
        <v>119.36</v>
      </c>
      <c r="AB6" s="22">
        <f t="shared" si="4"/>
        <v>113.9</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421.53</v>
      </c>
      <c r="AU6" s="22">
        <f t="shared" ref="AU6:BC6" si="6">IF(AU7="",NA(),AU7)</f>
        <v>483.83</v>
      </c>
      <c r="AV6" s="22">
        <f t="shared" si="6"/>
        <v>587.14</v>
      </c>
      <c r="AW6" s="22">
        <f t="shared" si="6"/>
        <v>640.59</v>
      </c>
      <c r="AX6" s="22">
        <f t="shared" si="6"/>
        <v>399.17</v>
      </c>
      <c r="AY6" s="22">
        <f t="shared" si="6"/>
        <v>350.79</v>
      </c>
      <c r="AZ6" s="22">
        <f t="shared" si="6"/>
        <v>354.57</v>
      </c>
      <c r="BA6" s="22">
        <f t="shared" si="6"/>
        <v>357.74</v>
      </c>
      <c r="BB6" s="22">
        <f t="shared" si="6"/>
        <v>344.88</v>
      </c>
      <c r="BC6" s="22">
        <f t="shared" si="6"/>
        <v>326.02</v>
      </c>
      <c r="BD6" s="21" t="str">
        <f>IF(BD7="","",IF(BD7="-","【-】","【"&amp;SUBSTITUTE(TEXT(BD7,"#,##0.00"),"-","△")&amp;"】"))</f>
        <v>【239.69】</v>
      </c>
      <c r="BE6" s="22">
        <f>IF(BE7="",NA(),BE7)</f>
        <v>164.65</v>
      </c>
      <c r="BF6" s="22">
        <f t="shared" ref="BF6:BN6" si="7">IF(BF7="",NA(),BF7)</f>
        <v>167.64</v>
      </c>
      <c r="BG6" s="22">
        <f t="shared" si="7"/>
        <v>178.38</v>
      </c>
      <c r="BH6" s="22">
        <f t="shared" si="7"/>
        <v>193.63</v>
      </c>
      <c r="BI6" s="22">
        <f t="shared" si="7"/>
        <v>214.91</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117.08</v>
      </c>
      <c r="BQ6" s="22">
        <f t="shared" ref="BQ6:BY6" si="8">IF(BQ7="",NA(),BQ7)</f>
        <v>119.64</v>
      </c>
      <c r="BR6" s="22">
        <f t="shared" si="8"/>
        <v>118</v>
      </c>
      <c r="BS6" s="22">
        <f t="shared" si="8"/>
        <v>112.4</v>
      </c>
      <c r="BT6" s="22">
        <f t="shared" si="8"/>
        <v>105.12</v>
      </c>
      <c r="BU6" s="22">
        <f t="shared" si="8"/>
        <v>100.85</v>
      </c>
      <c r="BV6" s="22">
        <f t="shared" si="8"/>
        <v>103.79</v>
      </c>
      <c r="BW6" s="22">
        <f t="shared" si="8"/>
        <v>98.3</v>
      </c>
      <c r="BX6" s="22">
        <f t="shared" si="8"/>
        <v>98.89</v>
      </c>
      <c r="BY6" s="22">
        <f t="shared" si="8"/>
        <v>99.25</v>
      </c>
      <c r="BZ6" s="21" t="str">
        <f>IF(BZ7="","",IF(BZ7="-","【-】","【"&amp;SUBSTITUTE(TEXT(BZ7,"#,##0.00"),"-","△")&amp;"】"))</f>
        <v>【97.59】</v>
      </c>
      <c r="CA6" s="22">
        <f>IF(CA7="",NA(),CA7)</f>
        <v>138.27000000000001</v>
      </c>
      <c r="CB6" s="22">
        <f t="shared" ref="CB6:CJ6" si="9">IF(CB7="",NA(),CB7)</f>
        <v>145</v>
      </c>
      <c r="CC6" s="22">
        <f t="shared" si="9"/>
        <v>147.35</v>
      </c>
      <c r="CD6" s="22">
        <f t="shared" si="9"/>
        <v>153.94999999999999</v>
      </c>
      <c r="CE6" s="22">
        <f t="shared" si="9"/>
        <v>163.5</v>
      </c>
      <c r="CF6" s="22">
        <f t="shared" si="9"/>
        <v>167.1</v>
      </c>
      <c r="CG6" s="22">
        <f t="shared" si="9"/>
        <v>167.86</v>
      </c>
      <c r="CH6" s="22">
        <f t="shared" si="9"/>
        <v>173.68</v>
      </c>
      <c r="CI6" s="22">
        <f t="shared" si="9"/>
        <v>174.52</v>
      </c>
      <c r="CJ6" s="22">
        <f t="shared" si="9"/>
        <v>178.92</v>
      </c>
      <c r="CK6" s="21" t="str">
        <f>IF(CK7="","",IF(CK7="-","【-】","【"&amp;SUBSTITUTE(TEXT(CK7,"#,##0.00"),"-","△")&amp;"】"))</f>
        <v>【181.66】</v>
      </c>
      <c r="CL6" s="22">
        <f>IF(CL7="",NA(),CL7)</f>
        <v>49.59</v>
      </c>
      <c r="CM6" s="22">
        <f t="shared" ref="CM6:CU6" si="10">IF(CM7="",NA(),CM7)</f>
        <v>47.42</v>
      </c>
      <c r="CN6" s="22">
        <f t="shared" si="10"/>
        <v>56.09</v>
      </c>
      <c r="CO6" s="22">
        <f t="shared" si="10"/>
        <v>55.28</v>
      </c>
      <c r="CP6" s="22">
        <f t="shared" si="10"/>
        <v>55.52</v>
      </c>
      <c r="CQ6" s="22">
        <f t="shared" si="10"/>
        <v>59.91</v>
      </c>
      <c r="CR6" s="22">
        <f t="shared" si="10"/>
        <v>59.4</v>
      </c>
      <c r="CS6" s="22">
        <f t="shared" si="10"/>
        <v>59.24</v>
      </c>
      <c r="CT6" s="22">
        <f t="shared" si="10"/>
        <v>58.77</v>
      </c>
      <c r="CU6" s="22">
        <f t="shared" si="10"/>
        <v>59.17</v>
      </c>
      <c r="CV6" s="21" t="str">
        <f>IF(CV7="","",IF(CV7="-","【-】","【"&amp;SUBSTITUTE(TEXT(CV7,"#,##0.00"),"-","△")&amp;"】"))</f>
        <v>【60.21】</v>
      </c>
      <c r="CW6" s="22">
        <f>IF(CW7="",NA(),CW7)</f>
        <v>93.26</v>
      </c>
      <c r="CX6" s="22">
        <f t="shared" ref="CX6:DF6" si="11">IF(CX7="",NA(),CX7)</f>
        <v>96.2</v>
      </c>
      <c r="CY6" s="22">
        <f t="shared" si="11"/>
        <v>95.94</v>
      </c>
      <c r="CZ6" s="22">
        <f t="shared" si="11"/>
        <v>95.54</v>
      </c>
      <c r="DA6" s="22">
        <f t="shared" si="11"/>
        <v>93.79</v>
      </c>
      <c r="DB6" s="22">
        <f t="shared" si="11"/>
        <v>87.26</v>
      </c>
      <c r="DC6" s="22">
        <f t="shared" si="11"/>
        <v>87.57</v>
      </c>
      <c r="DD6" s="22">
        <f t="shared" si="11"/>
        <v>87.26</v>
      </c>
      <c r="DE6" s="22">
        <f t="shared" si="11"/>
        <v>86.95</v>
      </c>
      <c r="DF6" s="22">
        <f t="shared" si="11"/>
        <v>86.58</v>
      </c>
      <c r="DG6" s="21" t="str">
        <f>IF(DG7="","",IF(DG7="-","【-】","【"&amp;SUBSTITUTE(TEXT(DG7,"#,##0.00"),"-","△")&amp;"】"))</f>
        <v>【89.21】</v>
      </c>
      <c r="DH6" s="22">
        <f>IF(DH7="",NA(),DH7)</f>
        <v>56.39</v>
      </c>
      <c r="DI6" s="22">
        <f t="shared" ref="DI6:DQ6" si="12">IF(DI7="",NA(),DI7)</f>
        <v>54.88</v>
      </c>
      <c r="DJ6" s="22">
        <f t="shared" si="12"/>
        <v>54.05</v>
      </c>
      <c r="DK6" s="22">
        <f t="shared" si="12"/>
        <v>52.97</v>
      </c>
      <c r="DL6" s="22">
        <f t="shared" si="12"/>
        <v>51.31</v>
      </c>
      <c r="DM6" s="22">
        <f t="shared" si="12"/>
        <v>49.2</v>
      </c>
      <c r="DN6" s="22">
        <f t="shared" si="12"/>
        <v>50.01</v>
      </c>
      <c r="DO6" s="22">
        <f t="shared" si="12"/>
        <v>50.99</v>
      </c>
      <c r="DP6" s="22">
        <f t="shared" si="12"/>
        <v>51.79</v>
      </c>
      <c r="DQ6" s="22">
        <f t="shared" si="12"/>
        <v>52.02</v>
      </c>
      <c r="DR6" s="21" t="str">
        <f>IF(DR7="","",IF(DR7="-","【-】","【"&amp;SUBSTITUTE(TEXT(DR7,"#,##0.00"),"-","△")&amp;"】"))</f>
        <v>【52.41】</v>
      </c>
      <c r="DS6" s="22">
        <f>IF(DS7="",NA(),DS7)</f>
        <v>34.01</v>
      </c>
      <c r="DT6" s="22">
        <f t="shared" ref="DT6:EB6" si="13">IF(DT7="",NA(),DT7)</f>
        <v>35.020000000000003</v>
      </c>
      <c r="DU6" s="22">
        <f t="shared" si="13"/>
        <v>35.14</v>
      </c>
      <c r="DV6" s="22">
        <f t="shared" si="13"/>
        <v>35.049999999999997</v>
      </c>
      <c r="DW6" s="22">
        <f t="shared" si="13"/>
        <v>35.18</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1.86</v>
      </c>
      <c r="EE6" s="22">
        <f t="shared" ref="EE6:EM6" si="14">IF(EE7="",NA(),EE7)</f>
        <v>1.82</v>
      </c>
      <c r="EF6" s="22">
        <f t="shared" si="14"/>
        <v>1.63</v>
      </c>
      <c r="EG6" s="22">
        <f t="shared" si="14"/>
        <v>0.59</v>
      </c>
      <c r="EH6" s="22">
        <f t="shared" si="14"/>
        <v>0.94</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2">
      <c r="A7" s="15"/>
      <c r="B7" s="24">
        <v>2024</v>
      </c>
      <c r="C7" s="24">
        <v>272256</v>
      </c>
      <c r="D7" s="24">
        <v>46</v>
      </c>
      <c r="E7" s="24">
        <v>1</v>
      </c>
      <c r="F7" s="24">
        <v>0</v>
      </c>
      <c r="G7" s="24">
        <v>1</v>
      </c>
      <c r="H7" s="24" t="s">
        <v>92</v>
      </c>
      <c r="I7" s="24" t="s">
        <v>93</v>
      </c>
      <c r="J7" s="24" t="s">
        <v>94</v>
      </c>
      <c r="K7" s="24" t="s">
        <v>95</v>
      </c>
      <c r="L7" s="24" t="s">
        <v>96</v>
      </c>
      <c r="M7" s="24" t="s">
        <v>97</v>
      </c>
      <c r="N7" s="25" t="s">
        <v>98</v>
      </c>
      <c r="O7" s="25">
        <v>66.11</v>
      </c>
      <c r="P7" s="25">
        <v>100</v>
      </c>
      <c r="Q7" s="25">
        <v>2845</v>
      </c>
      <c r="R7" s="25">
        <v>55968</v>
      </c>
      <c r="S7" s="25">
        <v>11.3</v>
      </c>
      <c r="T7" s="25">
        <v>4952.92</v>
      </c>
      <c r="U7" s="25">
        <v>56103</v>
      </c>
      <c r="V7" s="25">
        <v>11.77</v>
      </c>
      <c r="W7" s="25">
        <v>4766.6099999999997</v>
      </c>
      <c r="X7" s="25">
        <v>129.84</v>
      </c>
      <c r="Y7" s="25">
        <v>125.73</v>
      </c>
      <c r="Z7" s="25">
        <v>124.45</v>
      </c>
      <c r="AA7" s="25">
        <v>119.36</v>
      </c>
      <c r="AB7" s="25">
        <v>113.9</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421.53</v>
      </c>
      <c r="AU7" s="25">
        <v>483.83</v>
      </c>
      <c r="AV7" s="25">
        <v>587.14</v>
      </c>
      <c r="AW7" s="25">
        <v>640.59</v>
      </c>
      <c r="AX7" s="25">
        <v>399.17</v>
      </c>
      <c r="AY7" s="25">
        <v>350.79</v>
      </c>
      <c r="AZ7" s="25">
        <v>354.57</v>
      </c>
      <c r="BA7" s="25">
        <v>357.74</v>
      </c>
      <c r="BB7" s="25">
        <v>344.88</v>
      </c>
      <c r="BC7" s="25">
        <v>326.02</v>
      </c>
      <c r="BD7" s="25">
        <v>239.69</v>
      </c>
      <c r="BE7" s="25">
        <v>164.65</v>
      </c>
      <c r="BF7" s="25">
        <v>167.64</v>
      </c>
      <c r="BG7" s="25">
        <v>178.38</v>
      </c>
      <c r="BH7" s="25">
        <v>193.63</v>
      </c>
      <c r="BI7" s="25">
        <v>214.91</v>
      </c>
      <c r="BJ7" s="25">
        <v>322.92</v>
      </c>
      <c r="BK7" s="25">
        <v>303.45999999999998</v>
      </c>
      <c r="BL7" s="25">
        <v>307.27999999999997</v>
      </c>
      <c r="BM7" s="25">
        <v>304.02</v>
      </c>
      <c r="BN7" s="25">
        <v>300.54000000000002</v>
      </c>
      <c r="BO7" s="25">
        <v>264.86</v>
      </c>
      <c r="BP7" s="25">
        <v>117.08</v>
      </c>
      <c r="BQ7" s="25">
        <v>119.64</v>
      </c>
      <c r="BR7" s="25">
        <v>118</v>
      </c>
      <c r="BS7" s="25">
        <v>112.4</v>
      </c>
      <c r="BT7" s="25">
        <v>105.12</v>
      </c>
      <c r="BU7" s="25">
        <v>100.85</v>
      </c>
      <c r="BV7" s="25">
        <v>103.79</v>
      </c>
      <c r="BW7" s="25">
        <v>98.3</v>
      </c>
      <c r="BX7" s="25">
        <v>98.89</v>
      </c>
      <c r="BY7" s="25">
        <v>99.25</v>
      </c>
      <c r="BZ7" s="25">
        <v>97.59</v>
      </c>
      <c r="CA7" s="25">
        <v>138.27000000000001</v>
      </c>
      <c r="CB7" s="25">
        <v>145</v>
      </c>
      <c r="CC7" s="25">
        <v>147.35</v>
      </c>
      <c r="CD7" s="25">
        <v>153.94999999999999</v>
      </c>
      <c r="CE7" s="25">
        <v>163.5</v>
      </c>
      <c r="CF7" s="25">
        <v>167.1</v>
      </c>
      <c r="CG7" s="25">
        <v>167.86</v>
      </c>
      <c r="CH7" s="25">
        <v>173.68</v>
      </c>
      <c r="CI7" s="25">
        <v>174.52</v>
      </c>
      <c r="CJ7" s="25">
        <v>178.92</v>
      </c>
      <c r="CK7" s="25">
        <v>181.66</v>
      </c>
      <c r="CL7" s="25">
        <v>49.59</v>
      </c>
      <c r="CM7" s="25">
        <v>47.42</v>
      </c>
      <c r="CN7" s="25">
        <v>56.09</v>
      </c>
      <c r="CO7" s="25">
        <v>55.28</v>
      </c>
      <c r="CP7" s="25">
        <v>55.52</v>
      </c>
      <c r="CQ7" s="25">
        <v>59.91</v>
      </c>
      <c r="CR7" s="25">
        <v>59.4</v>
      </c>
      <c r="CS7" s="25">
        <v>59.24</v>
      </c>
      <c r="CT7" s="25">
        <v>58.77</v>
      </c>
      <c r="CU7" s="25">
        <v>59.17</v>
      </c>
      <c r="CV7" s="25">
        <v>60.21</v>
      </c>
      <c r="CW7" s="25">
        <v>93.26</v>
      </c>
      <c r="CX7" s="25">
        <v>96.2</v>
      </c>
      <c r="CY7" s="25">
        <v>95.94</v>
      </c>
      <c r="CZ7" s="25">
        <v>95.54</v>
      </c>
      <c r="DA7" s="25">
        <v>93.79</v>
      </c>
      <c r="DB7" s="25">
        <v>87.26</v>
      </c>
      <c r="DC7" s="25">
        <v>87.57</v>
      </c>
      <c r="DD7" s="25">
        <v>87.26</v>
      </c>
      <c r="DE7" s="25">
        <v>86.95</v>
      </c>
      <c r="DF7" s="25">
        <v>86.58</v>
      </c>
      <c r="DG7" s="25">
        <v>89.21</v>
      </c>
      <c r="DH7" s="25">
        <v>56.39</v>
      </c>
      <c r="DI7" s="25">
        <v>54.88</v>
      </c>
      <c r="DJ7" s="25">
        <v>54.05</v>
      </c>
      <c r="DK7" s="25">
        <v>52.97</v>
      </c>
      <c r="DL7" s="25">
        <v>51.31</v>
      </c>
      <c r="DM7" s="25">
        <v>49.2</v>
      </c>
      <c r="DN7" s="25">
        <v>50.01</v>
      </c>
      <c r="DO7" s="25">
        <v>50.99</v>
      </c>
      <c r="DP7" s="25">
        <v>51.79</v>
      </c>
      <c r="DQ7" s="25">
        <v>52.02</v>
      </c>
      <c r="DR7" s="25">
        <v>52.41</v>
      </c>
      <c r="DS7" s="25">
        <v>34.01</v>
      </c>
      <c r="DT7" s="25">
        <v>35.020000000000003</v>
      </c>
      <c r="DU7" s="25">
        <v>35.14</v>
      </c>
      <c r="DV7" s="25">
        <v>35.049999999999997</v>
      </c>
      <c r="DW7" s="25">
        <v>35.18</v>
      </c>
      <c r="DX7" s="25">
        <v>18.329999999999998</v>
      </c>
      <c r="DY7" s="25">
        <v>20.27</v>
      </c>
      <c r="DZ7" s="25">
        <v>21.69</v>
      </c>
      <c r="EA7" s="25">
        <v>23.19</v>
      </c>
      <c r="EB7" s="25">
        <v>24.61</v>
      </c>
      <c r="EC7" s="25">
        <v>26.78</v>
      </c>
      <c r="ED7" s="25">
        <v>1.86</v>
      </c>
      <c r="EE7" s="25">
        <v>1.82</v>
      </c>
      <c r="EF7" s="25">
        <v>1.63</v>
      </c>
      <c r="EG7" s="25">
        <v>0.59</v>
      </c>
      <c r="EH7" s="25">
        <v>0.94</v>
      </c>
      <c r="EI7" s="25">
        <v>0.6</v>
      </c>
      <c r="EJ7" s="25">
        <v>0.56000000000000005</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106</v>
      </c>
      <c r="E13" t="s">
        <v>106</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植田　英里</cp:lastModifiedBy>
  <cp:lastPrinted>2026-03-09T01:46:49Z</cp:lastPrinted>
  <dcterms:created xsi:type="dcterms:W3CDTF">2025-12-12T09:19:47Z</dcterms:created>
  <dcterms:modified xsi:type="dcterms:W3CDTF">2026-03-09T01:47:09Z</dcterms:modified>
  <cp:category/>
</cp:coreProperties>
</file>