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0.10.1.8\高石市\土木部\上下水道課\05_総務係\22.経営比較分析表\R5決算(R7.1月依頼)\ホームページ掲載\元データ\"/>
    </mc:Choice>
  </mc:AlternateContent>
  <xr:revisionPtr revIDLastSave="0" documentId="13_ncr:1_{F871EF1A-56FC-424C-8570-8A782ED70720}" xr6:coauthVersionLast="36" xr6:coauthVersionMax="47" xr10:uidLastSave="{00000000-0000-0000-0000-000000000000}"/>
  <workbookProtection workbookAlgorithmName="SHA-512" workbookHashValue="klhJZlp0WAsT7IjbZryRYa8DkjtnujJRFfqoAyJ6u0xo0GfcMCgAykY3RX527arx280E+25RjCUkWyQO+WKlsg==" workbookSaltValue="2tjy2smKuCx/7eUCxqTRbQ==" workbookSpinCount="100000" lockStructure="1"/>
  <bookViews>
    <workbookView xWindow="0" yWindow="0" windowWidth="18060" windowHeight="68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BB10" i="4"/>
  <c r="AT10" i="4"/>
  <c r="AL10" i="4"/>
  <c r="W10" i="4"/>
  <c r="B10" i="4"/>
  <c r="BB8" i="4"/>
  <c r="AT8" i="4"/>
  <c r="AL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<sst xmlns="http://schemas.openxmlformats.org/spreadsheetml/2006/main" count="228" uniqueCount="112">
  <si>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</si>
  <si>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</si>
  <si>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</si>
  <si>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</si>
  <si>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</si>
  <si>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</si>
  <si>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</si>
  <si>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</si>
  <si>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</si>
  <si>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</si>
  <si>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</si>
  <si>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</si>
  <si>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</si>
  <si>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</si>
  <si>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</si>
  <si>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</si>
  <si>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</si>
  <si>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</si>
  <si>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</si>
  <si>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</si>
  <si>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</si>
  <si>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</si>
  <si>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</si>
  <si>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</si>
  <si>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</si>
  <si>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</si>
  <si>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</si>
  <si>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</si>
  <si>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</si>
  <si>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</si>
  <si>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</si>
  <si>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</si>
  <si>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</si>
  <si>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</si>
  <si>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</si>
  <si>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</si>
  <si>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</si>
  <si>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</si>
  <si>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</si>
  <si>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</si>
  <si>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</si>
  <si>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</si>
  <si>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</si>
  <si>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</si>
  <si>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</si>
  <si>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</si>
  <si>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</si>
  <si>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</si>
  <si>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</si>
  <si>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</si>
  <si>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</si>
  <si>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</si>
  <si>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</si>
  <si>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</si>
  <si>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</si>
  <si>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</si>
  <si>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</si>
  <si>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</si>
  <si>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</si>
  <si>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</si>
  <si>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</si>
  <si>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</si>
  <si>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</si>
  <si>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</si>
  <si>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</si>
  <si>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</si>
  <si>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</si>
  <si>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</si>
  <si>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</si>
  <si>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</si>
  <si>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</si>
  <si>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</si>
  <si>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</si>
  <si>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</si>
  <si>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</si>
  <si>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</si>
  <si>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</si>
  <si>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</si>
  <si>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</si>
  <si>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</si>
  <si>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</si>
  <si>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</si>
  <si>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</si>
  <si>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</si>
  <si>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</si>
  <si>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</si>
  <si>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</si>
  <si>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</si>
  <si>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</si>
  <si>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</si>
  <si>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</si>
  <si>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</si>
  <si>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</si>
  <si>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</si>
  <si>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</si>
  <si>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</si>
  <si>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</si>
  <si>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</si>
  <si>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</si>
  <si>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</si>
  <si>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</si>
  <si>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</si>
  <si>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</si>
  <si>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</si>
  <si>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</si>
  <si>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</si>
  <si>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</si>
  <si>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</si>
  <si>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</si>
  <si>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①経常収支比率については、近年、給水人口の減少や節水機器の普及などに伴い給水収益が減少していること等により前年度より5.09ポイント減少しましたが、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④企業債残高対給水収益比率については、老朽管更新工事や高石配水場長寿命化工事に伴う企業債の増加により上昇傾向にありますが、類似団体平均値と比較すると低い水準で推移しています。
　⑤料金回収率については、令和2年度より予算組みを変更したことに伴う経常費用の大幅減少等により、前年度に引き続き類似団体平均値と比較すると高い比率となっています。
　⑥給水原価については、老朽管更新工事の進捗による減価償却費の増加等により、前年度に比べ6.6円増加していますが、類似団体平均値と比較すると低い数値となっています。
　⑦施設利用率については、泉北水道企業団解散により一日配水能力が低下したため、令和4年度に増加しましたが、給水人口の減少により減少傾向にあります。
　⑧有収率については、前年度より微減していますが、老朽管更新工事を進めていることにより5年間では増加傾向にあります。</t>
    <rPh sb="498" eb="500">
      <t>レイワ</t>
    </rPh>
    <rPh sb="501" eb="503">
      <t>ネンド</t>
    </rPh>
    <rPh sb="504" eb="506">
      <t>ゾウカ</t>
    </rPh>
    <phoneticPr fontId="4"/>
  </si>
  <si>
    <t>　①有形固定資産減価償却率については、「高石配水場長寿命化計画」に基づき老朽化等の対策を進めているため、前年度比較で1.08ポイント減となり、減少傾向にあります。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③管路更新率については、老朽管更新事業を60年周期で計画的に実施しているため、類似団体平均値と比較すると高い水準を維持しています。
　令和5年度に関しては、新設の配水管工事を施行した分、既存の老朽管の更新率が低下しました。</t>
    <rPh sb="270" eb="272">
      <t>レイワ</t>
    </rPh>
    <rPh sb="273" eb="275">
      <t>ネンド</t>
    </rPh>
    <rPh sb="276" eb="277">
      <t>カン</t>
    </rPh>
    <rPh sb="281" eb="283">
      <t>シンセツ</t>
    </rPh>
    <rPh sb="284" eb="287">
      <t>ハイスイカン</t>
    </rPh>
    <rPh sb="287" eb="289">
      <t>コウジ</t>
    </rPh>
    <rPh sb="290" eb="292">
      <t>セコウ</t>
    </rPh>
    <rPh sb="294" eb="295">
      <t>ブン</t>
    </rPh>
    <rPh sb="296" eb="298">
      <t>キソン</t>
    </rPh>
    <rPh sb="299" eb="302">
      <t>ロウキュウカン</t>
    </rPh>
    <rPh sb="303" eb="305">
      <t>コウシン</t>
    </rPh>
    <rPh sb="305" eb="306">
      <t>リツ</t>
    </rPh>
    <rPh sb="307" eb="309">
      <t>テイカ</t>
    </rPh>
    <phoneticPr fontId="4"/>
  </si>
  <si>
    <t>　令和5年度におきまし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また、「経営戦略」では令和10年度までは健全な経営が維持できることが見込まれておりますが、その先の10年については経営状況は厳しくなる見込みであるため、令和7年4月からの大阪広域水道企業団との事業統合を行います。安全安心な水を安定的に給水できるような体制づくりをめざし、広域化のメリットを享受して経営基盤及び技術基盤の強化に引き続き努めて参ります。</t>
    <rPh sb="233" eb="2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</si>
</sst>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Alignment="1">
      <alignment horizontal="left" vertical="center"/>
    </xf>
    <xf numFmtId="0" fontId="17"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2.91</c:v>
                </c:pt>
                <c:pt idx="1">
                  <c:v>1.86</c:v>
                </c:pt>
                <c:pt idx="2">
                  <c:v>1.82</c:v>
                </c:pt>
                <c:pt idx="3">
                  <c:v>1.63</c:v>
                </c:pt>
                <c:pt idx="4">
                  <c:v>0.59</c:v>
                </c:pt>
              </c:numCache>
            </c:numRef>
          </c:val>
          <c:extLst>
            <c:ext xmlns:c16="http://schemas.microsoft.com/office/drawing/2014/chart" uri="{C3380CC4-5D6E-409C-BE32-E72D297353CC}">
              <c16:uniqueId val="{00000000-C80E-4597-9AC7-8F2592C730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80E-4597-9AC7-8F2592C730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49.48</c:v>
                </c:pt>
                <c:pt idx="1">
                  <c:v>49.59</c:v>
                </c:pt>
                <c:pt idx="2">
                  <c:v>47.42</c:v>
                </c:pt>
                <c:pt idx="3">
                  <c:v>56.09</c:v>
                </c:pt>
                <c:pt idx="4">
                  <c:v>55.28</c:v>
                </c:pt>
              </c:numCache>
            </c:numRef>
          </c:val>
          <c:extLst>
            <c:ext xmlns:c16="http://schemas.microsoft.com/office/drawing/2014/chart" uri="{C3380CC4-5D6E-409C-BE32-E72D297353CC}">
              <c16:uniqueId val="{00000000-9750-407A-8DF4-F7D2CFBF0E8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9750-407A-8DF4-F7D2CFBF0E8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92.07</c:v>
                </c:pt>
                <c:pt idx="1">
                  <c:v>93.26</c:v>
                </c:pt>
                <c:pt idx="2">
                  <c:v>96.2</c:v>
                </c:pt>
                <c:pt idx="3">
                  <c:v>95.94</c:v>
                </c:pt>
                <c:pt idx="4">
                  <c:v>95.54</c:v>
                </c:pt>
              </c:numCache>
            </c:numRef>
          </c:val>
          <c:extLst>
            <c:ext xmlns:c16="http://schemas.microsoft.com/office/drawing/2014/chart" uri="{C3380CC4-5D6E-409C-BE32-E72D297353CC}">
              <c16:uniqueId val="{00000000-C386-410C-A575-3D598534FF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386-410C-A575-3D598534FF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110.15</c:v>
                </c:pt>
                <c:pt idx="1">
                  <c:v>129.84</c:v>
                </c:pt>
                <c:pt idx="2">
                  <c:v>125.73</c:v>
                </c:pt>
                <c:pt idx="3">
                  <c:v>124.45</c:v>
                </c:pt>
                <c:pt idx="4">
                  <c:v>119.36</c:v>
                </c:pt>
              </c:numCache>
            </c:numRef>
          </c:val>
          <c:extLst>
            <c:ext xmlns:c16="http://schemas.microsoft.com/office/drawing/2014/chart" uri="{C3380CC4-5D6E-409C-BE32-E72D297353CC}">
              <c16:uniqueId val="{00000000-EA21-4200-B5F5-57BD12582C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A21-4200-B5F5-57BD12582C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59.18</c:v>
                </c:pt>
                <c:pt idx="1">
                  <c:v>56.39</c:v>
                </c:pt>
                <c:pt idx="2">
                  <c:v>54.88</c:v>
                </c:pt>
                <c:pt idx="3">
                  <c:v>54.05</c:v>
                </c:pt>
                <c:pt idx="4">
                  <c:v>52.97</c:v>
                </c:pt>
              </c:numCache>
            </c:numRef>
          </c:val>
          <c:extLst>
            <c:ext xmlns:c16="http://schemas.microsoft.com/office/drawing/2014/chart" uri="{C3380CC4-5D6E-409C-BE32-E72D297353CC}">
              <c16:uniqueId val="{00000000-AFD5-4EAC-913D-08BFF1E3E6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FD5-4EAC-913D-08BFF1E3E6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32.340000000000003</c:v>
                </c:pt>
                <c:pt idx="1">
                  <c:v>34.01</c:v>
                </c:pt>
                <c:pt idx="2">
                  <c:v>35.020000000000003</c:v>
                </c:pt>
                <c:pt idx="3">
                  <c:v>35.14</c:v>
                </c:pt>
                <c:pt idx="4">
                  <c:v>35.049999999999997</c:v>
                </c:pt>
              </c:numCache>
            </c:numRef>
          </c:val>
          <c:extLst>
            <c:ext xmlns:c16="http://schemas.microsoft.com/office/drawing/2014/chart" uri="{C3380CC4-5D6E-409C-BE32-E72D297353CC}">
              <c16:uniqueId val="{00000000-EFEF-4125-B8C7-27FAEB5FCF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FEF-4125-B8C7-27FAEB5FCF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0C-4FF6-BFAE-1F8987CB0A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0F0C-4FF6-BFAE-1F8987CB0A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534.03</c:v>
                </c:pt>
                <c:pt idx="1">
                  <c:v>421.53</c:v>
                </c:pt>
                <c:pt idx="2">
                  <c:v>483.83</c:v>
                </c:pt>
                <c:pt idx="3">
                  <c:v>587.14</c:v>
                </c:pt>
                <c:pt idx="4">
                  <c:v>640.59</c:v>
                </c:pt>
              </c:numCache>
            </c:numRef>
          </c:val>
          <c:extLst>
            <c:ext xmlns:c16="http://schemas.microsoft.com/office/drawing/2014/chart" uri="{C3380CC4-5D6E-409C-BE32-E72D297353CC}">
              <c16:uniqueId val="{00000000-269A-4132-9AC4-D04ECE98563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269A-4132-9AC4-D04ECE98563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131.44</c:v>
                </c:pt>
                <c:pt idx="1">
                  <c:v>164.65</c:v>
                </c:pt>
                <c:pt idx="2">
                  <c:v>167.64</c:v>
                </c:pt>
                <c:pt idx="3">
                  <c:v>178.38</c:v>
                </c:pt>
                <c:pt idx="4">
                  <c:v>193.63</c:v>
                </c:pt>
              </c:numCache>
            </c:numRef>
          </c:val>
          <c:extLst>
            <c:ext xmlns:c16="http://schemas.microsoft.com/office/drawing/2014/chart" uri="{C3380CC4-5D6E-409C-BE32-E72D297353CC}">
              <c16:uniqueId val="{00000000-22A7-4C62-98FE-EA3431AEF3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22A7-4C62-98FE-EA3431AEF3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104.27</c:v>
                </c:pt>
                <c:pt idx="1">
                  <c:v>117.08</c:v>
                </c:pt>
                <c:pt idx="2">
                  <c:v>119.64</c:v>
                </c:pt>
                <c:pt idx="3">
                  <c:v>118</c:v>
                </c:pt>
                <c:pt idx="4">
                  <c:v>112.4</c:v>
                </c:pt>
              </c:numCache>
            </c:numRef>
          </c:val>
          <c:extLst>
            <c:ext xmlns:c16="http://schemas.microsoft.com/office/drawing/2014/chart" uri="{C3380CC4-5D6E-409C-BE32-E72D297353CC}">
              <c16:uniqueId val="{00000000-D413-4396-8A66-A8E8ADB57C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413-4396-8A66-A8E8ADB57C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168.43</c:v>
                </c:pt>
                <c:pt idx="1">
                  <c:v>138.27000000000001</c:v>
                </c:pt>
                <c:pt idx="2">
                  <c:v>145</c:v>
                </c:pt>
                <c:pt idx="3">
                  <c:v>147.35</c:v>
                </c:pt>
                <c:pt idx="4">
                  <c:v>153.94999999999999</c:v>
                </c:pt>
              </c:numCache>
            </c:numRef>
          </c:val>
          <c:extLst>
            <c:ext xmlns:c16="http://schemas.microsoft.com/office/drawing/2014/chart" uri="{C3380CC4-5D6E-409C-BE32-E72D297353CC}">
              <c16:uniqueId val="{00000000-EE50-461C-A902-D623F73859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EE50-461C-A902-D623F73859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高石市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75"/>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7" t="s">
        <v>9</v>
      </c>
      <c r="BM7" s="88"/>
      <c r="BN7" s="88"/>
      <c r="BO7" s="88"/>
      <c r="BP7" s="88"/>
      <c r="BQ7" s="88"/>
      <c r="BR7" s="88"/>
      <c r="BS7" s="88"/>
      <c r="BT7" s="88"/>
      <c r="BU7" s="88"/>
      <c r="BV7" s="88"/>
      <c r="BW7" s="88"/>
      <c r="BX7" s="88"/>
      <c r="BY7" s="89"/>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2"/>
      <c r="AL8" s="74">
        <f>データ!$R$6</f>
        <v>56481</v>
      </c>
      <c r="AM8" s="74"/>
      <c r="AN8" s="74"/>
      <c r="AO8" s="74"/>
      <c r="AP8" s="74"/>
      <c r="AQ8" s="74"/>
      <c r="AR8" s="74"/>
      <c r="AS8" s="74"/>
      <c r="AT8" s="36">
        <f>データ!$S$6</f>
        <v>11.3</v>
      </c>
      <c r="AU8" s="37"/>
      <c r="AV8" s="37"/>
      <c r="AW8" s="37"/>
      <c r="AX8" s="37"/>
      <c r="AY8" s="37"/>
      <c r="AZ8" s="37"/>
      <c r="BA8" s="37"/>
      <c r="BB8" s="57">
        <f>データ!$T$6</f>
        <v>4998.32</v>
      </c>
      <c r="BC8" s="57"/>
      <c r="BD8" s="57"/>
      <c r="BE8" s="57"/>
      <c r="BF8" s="57"/>
      <c r="BG8" s="57"/>
      <c r="BH8" s="57"/>
      <c r="BI8" s="57"/>
      <c r="BJ8" s="3"/>
      <c r="BK8" s="3"/>
      <c r="BL8" s="76" t="s">
        <v>10</v>
      </c>
      <c r="BM8" s="77"/>
      <c r="BN8" s="78" t="s">
        <v>11</v>
      </c>
      <c r="BO8" s="78"/>
      <c r="BP8" s="78"/>
      <c r="BQ8" s="78"/>
      <c r="BR8" s="78"/>
      <c r="BS8" s="78"/>
      <c r="BT8" s="78"/>
      <c r="BU8" s="78"/>
      <c r="BV8" s="78"/>
      <c r="BW8" s="78"/>
      <c r="BX8" s="78"/>
      <c r="BY8" s="79"/>
    </row>
    <row r="9" spans="1:78" ht="18.75" customHeight="1" x14ac:dyDescent="0.15">
      <c r="A9" s="2"/>
      <c r="B9" s="44" t="s">
        <v>12</v>
      </c>
      <c r="C9" s="45"/>
      <c r="D9" s="45"/>
      <c r="E9" s="45"/>
      <c r="F9" s="45"/>
      <c r="G9" s="45"/>
      <c r="H9" s="45"/>
      <c r="I9" s="44" t="s">
        <v>13</v>
      </c>
      <c r="J9" s="45"/>
      <c r="K9" s="45"/>
      <c r="L9" s="45"/>
      <c r="M9" s="45"/>
      <c r="N9" s="45"/>
      <c r="O9" s="75"/>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68.69</v>
      </c>
      <c r="J10" s="37"/>
      <c r="K10" s="37"/>
      <c r="L10" s="37"/>
      <c r="M10" s="37"/>
      <c r="N10" s="37"/>
      <c r="O10" s="73"/>
      <c r="P10" s="57">
        <f>データ!$P$6</f>
        <v>100</v>
      </c>
      <c r="Q10" s="57"/>
      <c r="R10" s="57"/>
      <c r="S10" s="57"/>
      <c r="T10" s="57"/>
      <c r="U10" s="57"/>
      <c r="V10" s="57"/>
      <c r="W10" s="74">
        <f>データ!$Q$6</f>
        <v>2845</v>
      </c>
      <c r="X10" s="74"/>
      <c r="Y10" s="74"/>
      <c r="Z10" s="74"/>
      <c r="AA10" s="74"/>
      <c r="AB10" s="74"/>
      <c r="AC10" s="74"/>
      <c r="AD10" s="2"/>
      <c r="AE10" s="2"/>
      <c r="AF10" s="2"/>
      <c r="AG10" s="2"/>
      <c r="AH10" s="2"/>
      <c r="AI10" s="2"/>
      <c r="AJ10" s="2"/>
      <c r="AK10" s="2"/>
      <c r="AL10" s="74">
        <f>データ!$U$6</f>
        <v>56482</v>
      </c>
      <c r="AM10" s="74"/>
      <c r="AN10" s="74"/>
      <c r="AO10" s="74"/>
      <c r="AP10" s="74"/>
      <c r="AQ10" s="74"/>
      <c r="AR10" s="74"/>
      <c r="AS10" s="74"/>
      <c r="AT10" s="36">
        <f>データ!$V$6</f>
        <v>11.77</v>
      </c>
      <c r="AU10" s="37"/>
      <c r="AV10" s="37"/>
      <c r="AW10" s="37"/>
      <c r="AX10" s="37"/>
      <c r="AY10" s="37"/>
      <c r="AZ10" s="37"/>
      <c r="BA10" s="37"/>
      <c r="BB10" s="57">
        <f>データ!$W$6</f>
        <v>4798.8100000000004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67" t="s">
        <v>25</v>
      </c>
      <c r="BM14" s="68"/>
      <c r="BN14" s="68"/>
      <c r="BO14" s="68"/>
      <c r="BP14" s="68"/>
      <c r="BQ14" s="68"/>
      <c r="BR14" s="68"/>
      <c r="BS14" s="68"/>
      <c r="BT14" s="68"/>
      <c r="BU14" s="68"/>
      <c r="BV14" s="68"/>
      <c r="BW14" s="68"/>
      <c r="BX14" s="68"/>
      <c r="BY14" s="68"/>
      <c r="BZ14" s="69"/>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zCtPzuaLs6vbtX1E1sArVlgpHPUbsGRhyYA+XX/MA2EMHTJTPFTsZGtIWgmG+XSK1I7Li0Jcx9niuiqX4fMPw==" saltValue="OhlAAykgXZeF0QsYNAju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15" t="s">
        <v>53</v>
      </c>
      <c r="B4" s="17"/>
      <c r="C4" s="17"/>
      <c r="D4" s="17"/>
      <c r="E4" s="17"/>
      <c r="F4" s="17"/>
      <c r="G4" s="17"/>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272256</v>
      </c>
      <c r="D6" s="20">
        <f t="shared" si="3"/>
        <v>46</v>
      </c>
      <c r="E6" s="20">
        <f t="shared" si="3"/>
        <v>1</v>
      </c>
      <c r="F6" s="20">
        <f t="shared" si="3"/>
        <v>0</v>
      </c>
      <c r="G6" s="20">
        <f t="shared" si="3"/>
        <v>1</v>
      </c>
      <c r="H6" s="20" t="str">
        <f t="shared" si="3"/>
        <v>大阪府　高石市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68.69</v>
      </c>
      <c r="P6" s="21">
        <f t="shared" si="3"/>
        <v>100</v>
      </c>
      <c r="Q6" s="21">
        <f t="shared" si="3"/>
        <v>2845</v>
      </c>
      <c r="R6" s="21">
        <f t="shared" si="3"/>
        <v>56481</v>
      </c>
      <c r="S6" s="21">
        <f t="shared" si="3"/>
        <v>11.3</v>
      </c>
      <c r="T6" s="21">
        <f t="shared" si="3"/>
        <v>4998.32</v>
      </c>
      <c r="U6" s="21">
        <f t="shared" si="3"/>
        <v>56482</v>
      </c>
      <c r="V6" s="21">
        <f t="shared" si="3"/>
        <v>11.77</v>
      </c>
      <c r="W6" s="21">
        <f t="shared" si="3"/>
        <v>4798.8100000000004</v>
      </c>
      <c r="X6" s="22">
        <f>IF(X7="",NA(),X7)</f>
        <v>110.15</v>
      </c>
      <c r="Y6" s="22">
        <f t="shared" ref="Y6:AG6" si="4">IF(Y7="",NA(),Y7)</f>
        <v>129.84</v>
      </c>
      <c r="Z6" s="22">
        <f t="shared" si="4"/>
        <v>125.73</v>
      </c>
      <c r="AA6" s="22">
        <f t="shared" si="4"/>
        <v>124.45</v>
      </c>
      <c r="AB6" s="22">
        <f t="shared" si="4"/>
        <v>119.36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534.03</v>
      </c>
      <c r="AU6" s="22">
        <f t="shared" ref="AU6:BC6" si="6">IF(AU7="",NA(),AU7)</f>
        <v>421.53</v>
      </c>
      <c r="AV6" s="22">
        <f t="shared" si="6"/>
        <v>483.83</v>
      </c>
      <c r="AW6" s="22">
        <f t="shared" si="6"/>
        <v>587.14</v>
      </c>
      <c r="AX6" s="22">
        <f t="shared" si="6"/>
        <v>640.59</v>
      </c>
      <c r="AY6" s="22">
        <f t="shared" si="6"/>
        <v>360.86</v>
      </c>
      <c r="AZ6" s="22">
        <f t="shared" si="6"/>
        <v>350.79</v>
      </c>
      <c r="BA6" s="22">
        <f t="shared" si="6"/>
        <v>354.57</v>
      </c>
      <c r="BB6" s="22">
        <f t="shared" si="6"/>
        <v>357.74</v>
      </c>
      <c r="BC6" s="22">
        <f t="shared" si="6"/>
        <v>344.88</v>
      </c>
      <c r="BD6" s="21" t="str">
        <f>IF(BD7="","",IF(BD7="-","【-】","【"&amp;SUBSTITUTE(TEXT(BD7,"#,##0.00"),"-","△")&amp;"】"))</f>
        <v>【243.36】</v>
      </c>
      <c r="BE6" s="22">
        <f>IF(BE7="",NA(),BE7)</f>
        <v>131.44</v>
      </c>
      <c r="BF6" s="22">
        <f t="shared" ref="BF6:BN6" si="7">IF(BF7="",NA(),BF7)</f>
        <v>164.65</v>
      </c>
      <c r="BG6" s="22">
        <f t="shared" si="7"/>
        <v>167.64</v>
      </c>
      <c r="BH6" s="22">
        <f t="shared" si="7"/>
        <v>178.38</v>
      </c>
      <c r="BI6" s="22">
        <f t="shared" si="7"/>
        <v>193.63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104.27</v>
      </c>
      <c r="BQ6" s="22">
        <f t="shared" ref="BQ6:BY6" si="8">IF(BQ7="",NA(),BQ7)</f>
        <v>117.08</v>
      </c>
      <c r="BR6" s="22">
        <f t="shared" si="8"/>
        <v>119.64</v>
      </c>
      <c r="BS6" s="22">
        <f t="shared" si="8"/>
        <v>118</v>
      </c>
      <c r="BT6" s="22">
        <f t="shared" si="8"/>
        <v>112.4</v>
      </c>
      <c r="BU6" s="22">
        <f t="shared" si="8"/>
        <v>103.32</v>
      </c>
      <c r="BV6" s="22">
        <f t="shared" si="8"/>
        <v>100.85</v>
      </c>
      <c r="BW6" s="22">
        <f t="shared" si="8"/>
        <v>103.79</v>
      </c>
      <c r="BX6" s="22">
        <f t="shared" si="8"/>
        <v>98.3</v>
      </c>
      <c r="BY6" s="22">
        <f t="shared" si="8"/>
        <v>98.89</v>
      </c>
      <c r="BZ6" s="21" t="str">
        <f>IF(BZ7="","",IF(BZ7="-","【-】","【"&amp;SUBSTITUTE(TEXT(BZ7,"#,##0.00"),"-","△")&amp;"】"))</f>
        <v>【97.82】</v>
      </c>
      <c r="CA6" s="22">
        <f>IF(CA7="",NA(),CA7)</f>
        <v>168.43</v>
      </c>
      <c r="CB6" s="22">
        <f t="shared" ref="CB6:CJ6" si="9">IF(CB7="",NA(),CB7)</f>
        <v>138.27000000000001</v>
      </c>
      <c r="CC6" s="22">
        <f t="shared" si="9"/>
        <v>145</v>
      </c>
      <c r="CD6" s="22">
        <f t="shared" si="9"/>
        <v>147.35</v>
      </c>
      <c r="CE6" s="22">
        <f t="shared" si="9"/>
        <v>153.94999999999999</v>
      </c>
      <c r="CF6" s="22">
        <f t="shared" si="9"/>
        <v>168.56</v>
      </c>
      <c r="CG6" s="22">
        <f t="shared" si="9"/>
        <v>167.1</v>
      </c>
      <c r="CH6" s="22">
        <f t="shared" si="9"/>
        <v>167.86</v>
      </c>
      <c r="CI6" s="22">
        <f t="shared" si="9"/>
        <v>173.68</v>
      </c>
      <c r="CJ6" s="22">
        <f t="shared" si="9"/>
        <v>174.52</v>
      </c>
      <c r="CK6" s="21" t="str">
        <f>IF(CK7="","",IF(CK7="-","【-】","【"&amp;SUBSTITUTE(TEXT(CK7,"#,##0.00"),"-","△")&amp;"】"))</f>
        <v>【177.56】</v>
      </c>
      <c r="CL6" s="22">
        <f>IF(CL7="",NA(),CL7)</f>
        <v>49.48</v>
      </c>
      <c r="CM6" s="22">
        <f t="shared" ref="CM6:CU6" si="10">IF(CM7="",NA(),CM7)</f>
        <v>49.59</v>
      </c>
      <c r="CN6" s="22">
        <f t="shared" si="10"/>
        <v>47.42</v>
      </c>
      <c r="CO6" s="22">
        <f t="shared" si="10"/>
        <v>56.09</v>
      </c>
      <c r="CP6" s="22">
        <f t="shared" si="10"/>
        <v>55.28</v>
      </c>
      <c r="CQ6" s="22">
        <f t="shared" si="10"/>
        <v>59.51</v>
      </c>
      <c r="CR6" s="22">
        <f t="shared" si="10"/>
        <v>59.91</v>
      </c>
      <c r="CS6" s="22">
        <f t="shared" si="10"/>
        <v>59.4</v>
      </c>
      <c r="CT6" s="22">
        <f t="shared" si="10"/>
        <v>59.24</v>
      </c>
      <c r="CU6" s="22">
        <f t="shared" si="10"/>
        <v>58.77</v>
      </c>
      <c r="CV6" s="21" t="str">
        <f>IF(CV7="","",IF(CV7="-","【-】","【"&amp;SUBSTITUTE(TEXT(CV7,"#,##0.00"),"-","△")&amp;"】"))</f>
        <v>【59.81】</v>
      </c>
      <c r="CW6" s="22">
        <f>IF(CW7="",NA(),CW7)</f>
        <v>92.07</v>
      </c>
      <c r="CX6" s="22">
        <f t="shared" ref="CX6:DF6" si="11">IF(CX7="",NA(),CX7)</f>
        <v>93.26</v>
      </c>
      <c r="CY6" s="22">
        <f t="shared" si="11"/>
        <v>96.2</v>
      </c>
      <c r="CZ6" s="22">
        <f t="shared" si="11"/>
        <v>95.94</v>
      </c>
      <c r="DA6" s="22">
        <f t="shared" si="11"/>
        <v>95.54</v>
      </c>
      <c r="DB6" s="22">
        <f t="shared" si="11"/>
        <v>87.08</v>
      </c>
      <c r="DC6" s="22">
        <f t="shared" si="11"/>
        <v>87.26</v>
      </c>
      <c r="DD6" s="22">
        <f t="shared" si="11"/>
        <v>87.57</v>
      </c>
      <c r="DE6" s="22">
        <f t="shared" si="11"/>
        <v>87.26</v>
      </c>
      <c r="DF6" s="22">
        <f t="shared" si="11"/>
        <v>86.95</v>
      </c>
      <c r="DG6" s="21" t="str">
        <f>IF(DG7="","",IF(DG7="-","【-】","【"&amp;SUBSTITUTE(TEXT(DG7,"#,##0.00"),"-","△")&amp;"】"))</f>
        <v>【89.42】</v>
      </c>
      <c r="DH6" s="22">
        <f>IF(DH7="",NA(),DH7)</f>
        <v>59.18</v>
      </c>
      <c r="DI6" s="22">
        <f t="shared" ref="DI6:DQ6" si="12">IF(DI7="",NA(),DI7)</f>
        <v>56.39</v>
      </c>
      <c r="DJ6" s="22">
        <f t="shared" si="12"/>
        <v>54.88</v>
      </c>
      <c r="DK6" s="22">
        <f t="shared" si="12"/>
        <v>54.05</v>
      </c>
      <c r="DL6" s="22">
        <f t="shared" si="12"/>
        <v>52.97</v>
      </c>
      <c r="DM6" s="22">
        <f t="shared" si="12"/>
        <v>48.55</v>
      </c>
      <c r="DN6" s="22">
        <f t="shared" si="12"/>
        <v>49.2</v>
      </c>
      <c r="DO6" s="22">
        <f t="shared" si="12"/>
        <v>50.01</v>
      </c>
      <c r="DP6" s="22">
        <f t="shared" si="12"/>
        <v>50.99</v>
      </c>
      <c r="DQ6" s="22">
        <f t="shared" si="12"/>
        <v>51.79</v>
      </c>
      <c r="DR6" s="21" t="str">
        <f>IF(DR7="","",IF(DR7="-","【-】","【"&amp;SUBSTITUTE(TEXT(DR7,"#,##0.00"),"-","△")&amp;"】"))</f>
        <v>【52.02】</v>
      </c>
      <c r="DS6" s="22">
        <f>IF(DS7="",NA(),DS7)</f>
        <v>32.340000000000003</v>
      </c>
      <c r="DT6" s="22">
        <f t="shared" ref="DT6:EB6" si="13">IF(DT7="",NA(),DT7)</f>
        <v>34.01</v>
      </c>
      <c r="DU6" s="22">
        <f t="shared" si="13"/>
        <v>35.020000000000003</v>
      </c>
      <c r="DV6" s="22">
        <f t="shared" si="13"/>
        <v>35.14</v>
      </c>
      <c r="DW6" s="22">
        <f t="shared" si="13"/>
        <v>35.049999999999997</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2.91</v>
      </c>
      <c r="EE6" s="22">
        <f t="shared" ref="EE6:EM6" si="14">IF(EE7="",NA(),EE7)</f>
        <v>1.86</v>
      </c>
      <c r="EF6" s="22">
        <f t="shared" si="14"/>
        <v>1.82</v>
      </c>
      <c r="EG6" s="22">
        <f t="shared" si="14"/>
        <v>1.63</v>
      </c>
      <c r="EH6" s="22">
        <f t="shared" si="14"/>
        <v>0.59</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272256</v>
      </c>
      <c r="D7" s="24">
        <v>46</v>
      </c>
      <c r="E7" s="24">
        <v>1</v>
      </c>
      <c r="F7" s="24">
        <v>0</v>
      </c>
      <c r="G7" s="24">
        <v>1</v>
      </c>
      <c r="H7" s="24" t="s">
        <v>93</v>
      </c>
      <c r="I7" s="24" t="s">
        <v>94</v>
      </c>
      <c r="J7" s="24" t="s">
        <v>95</v>
      </c>
      <c r="K7" s="24" t="s">
        <v>96</v>
      </c>
      <c r="L7" s="24" t="s">
        <v>97</v>
      </c>
      <c r="M7" s="24" t="s">
        <v>98</v>
      </c>
      <c r="N7" s="25" t="s">
        <v>99</v>
      </c>
      <c r="O7" s="25">
        <v>68.69</v>
      </c>
      <c r="P7" s="25">
        <v>100</v>
      </c>
      <c r="Q7" s="25">
        <v>2845</v>
      </c>
      <c r="R7" s="25">
        <v>56481</v>
      </c>
      <c r="S7" s="25">
        <v>11.3</v>
      </c>
      <c r="T7" s="25">
        <v>4998.32</v>
      </c>
      <c r="U7" s="25">
        <v>56482</v>
      </c>
      <c r="V7" s="25">
        <v>11.77</v>
      </c>
      <c r="W7" s="25">
        <v>4798.8100000000004</v>
      </c>
      <c r="X7" s="25">
        <v>110.15</v>
      </c>
      <c r="Y7" s="25">
        <v>129.84</v>
      </c>
      <c r="Z7" s="25">
        <v>125.73</v>
      </c>
      <c r="AA7" s="25">
        <v>124.45</v>
      </c>
      <c r="AB7" s="25">
        <v>119.36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534.03</v>
      </c>
      <c r="AU7" s="25">
        <v>421.53</v>
      </c>
      <c r="AV7" s="25">
        <v>483.83</v>
      </c>
      <c r="AW7" s="25">
        <v>587.14</v>
      </c>
      <c r="AX7" s="25">
        <v>640.59</v>
      </c>
      <c r="AY7" s="25">
        <v>360.86</v>
      </c>
      <c r="AZ7" s="25">
        <v>350.79</v>
      </c>
      <c r="BA7" s="25">
        <v>354.57</v>
      </c>
      <c r="BB7" s="25">
        <v>357.74</v>
      </c>
      <c r="BC7" s="25">
        <v>344.88</v>
      </c>
      <c r="BD7" s="25">
        <v>243.36</v>
      </c>
      <c r="BE7" s="25">
        <v>131.44</v>
      </c>
      <c r="BF7" s="25">
        <v>164.65</v>
      </c>
      <c r="BG7" s="25">
        <v>167.64</v>
      </c>
      <c r="BH7" s="25">
        <v>178.38</v>
      </c>
      <c r="BI7" s="25">
        <v>193.63</v>
      </c>
      <c r="BJ7" s="25">
        <v>309.27999999999997</v>
      </c>
      <c r="BK7" s="25">
        <v>322.92</v>
      </c>
      <c r="BL7" s="25">
        <v>303.45999999999998</v>
      </c>
      <c r="BM7" s="25">
        <v>307.27999999999997</v>
      </c>
      <c r="BN7" s="25">
        <v>304.02</v>
      </c>
      <c r="BO7" s="25">
        <v>265.93</v>
      </c>
      <c r="BP7" s="25">
        <v>104.27</v>
      </c>
      <c r="BQ7" s="25">
        <v>117.08</v>
      </c>
      <c r="BR7" s="25">
        <v>119.64</v>
      </c>
      <c r="BS7" s="25">
        <v>118</v>
      </c>
      <c r="BT7" s="25">
        <v>112.4</v>
      </c>
      <c r="BU7" s="25">
        <v>103.32</v>
      </c>
      <c r="BV7" s="25">
        <v>100.85</v>
      </c>
      <c r="BW7" s="25">
        <v>103.79</v>
      </c>
      <c r="BX7" s="25">
        <v>98.3</v>
      </c>
      <c r="BY7" s="25">
        <v>98.89</v>
      </c>
      <c r="BZ7" s="25">
        <v>97.82</v>
      </c>
      <c r="CA7" s="25">
        <v>168.43</v>
      </c>
      <c r="CB7" s="25">
        <v>138.27000000000001</v>
      </c>
      <c r="CC7" s="25">
        <v>145</v>
      </c>
      <c r="CD7" s="25">
        <v>147.35</v>
      </c>
      <c r="CE7" s="25">
        <v>153.94999999999999</v>
      </c>
      <c r="CF7" s="25">
        <v>168.56</v>
      </c>
      <c r="CG7" s="25">
        <v>167.1</v>
      </c>
      <c r="CH7" s="25">
        <v>167.86</v>
      </c>
      <c r="CI7" s="25">
        <v>173.68</v>
      </c>
      <c r="CJ7" s="25">
        <v>174.52</v>
      </c>
      <c r="CK7" s="25">
        <v>177.56</v>
      </c>
      <c r="CL7" s="25">
        <v>49.48</v>
      </c>
      <c r="CM7" s="25">
        <v>49.59</v>
      </c>
      <c r="CN7" s="25">
        <v>47.42</v>
      </c>
      <c r="CO7" s="25">
        <v>56.09</v>
      </c>
      <c r="CP7" s="25">
        <v>55.28</v>
      </c>
      <c r="CQ7" s="25">
        <v>59.51</v>
      </c>
      <c r="CR7" s="25">
        <v>59.91</v>
      </c>
      <c r="CS7" s="25">
        <v>59.4</v>
      </c>
      <c r="CT7" s="25">
        <v>59.24</v>
      </c>
      <c r="CU7" s="25">
        <v>58.77</v>
      </c>
      <c r="CV7" s="25">
        <v>59.81</v>
      </c>
      <c r="CW7" s="25">
        <v>92.07</v>
      </c>
      <c r="CX7" s="25">
        <v>93.26</v>
      </c>
      <c r="CY7" s="25">
        <v>96.2</v>
      </c>
      <c r="CZ7" s="25">
        <v>95.94</v>
      </c>
      <c r="DA7" s="25">
        <v>95.54</v>
      </c>
      <c r="DB7" s="25">
        <v>87.08</v>
      </c>
      <c r="DC7" s="25">
        <v>87.26</v>
      </c>
      <c r="DD7" s="25">
        <v>87.57</v>
      </c>
      <c r="DE7" s="25">
        <v>87.26</v>
      </c>
      <c r="DF7" s="25">
        <v>86.95</v>
      </c>
      <c r="DG7" s="25">
        <v>89.42</v>
      </c>
      <c r="DH7" s="25">
        <v>59.18</v>
      </c>
      <c r="DI7" s="25">
        <v>56.39</v>
      </c>
      <c r="DJ7" s="25">
        <v>54.88</v>
      </c>
      <c r="DK7" s="25">
        <v>54.05</v>
      </c>
      <c r="DL7" s="25">
        <v>52.97</v>
      </c>
      <c r="DM7" s="25">
        <v>48.55</v>
      </c>
      <c r="DN7" s="25">
        <v>49.2</v>
      </c>
      <c r="DO7" s="25">
        <v>50.01</v>
      </c>
      <c r="DP7" s="25">
        <v>50.99</v>
      </c>
      <c r="DQ7" s="25">
        <v>51.79</v>
      </c>
      <c r="DR7" s="25">
        <v>52.02</v>
      </c>
      <c r="DS7" s="25">
        <v>32.340000000000003</v>
      </c>
      <c r="DT7" s="25">
        <v>34.01</v>
      </c>
      <c r="DU7" s="25">
        <v>35.020000000000003</v>
      </c>
      <c r="DV7" s="25">
        <v>35.14</v>
      </c>
      <c r="DW7" s="25">
        <v>35.049999999999997</v>
      </c>
      <c r="DX7" s="25">
        <v>17.11</v>
      </c>
      <c r="DY7" s="25">
        <v>18.329999999999998</v>
      </c>
      <c r="DZ7" s="25">
        <v>20.27</v>
      </c>
      <c r="EA7" s="25">
        <v>21.69</v>
      </c>
      <c r="EB7" s="25">
        <v>23.19</v>
      </c>
      <c r="EC7" s="25">
        <v>25.37</v>
      </c>
      <c r="ED7" s="25">
        <v>2.91</v>
      </c>
      <c r="EE7" s="25">
        <v>1.86</v>
      </c>
      <c r="EF7" s="25">
        <v>1.82</v>
      </c>
      <c r="EG7" s="25">
        <v>1.63</v>
      </c>
      <c r="EH7" s="25">
        <v>0.59</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2025-03-18T01:13:15Z</cp:lastPrinted>
  <dcterms:created xsi:type="dcterms:W3CDTF">2025-01-24T06:51:51Z</dcterms:created>
  <dcterms:modified xsi:type="dcterms:W3CDTF">2025-03-18T01:13:24Z</dcterms:modified>
  <cp:category/>
</cp:coreProperties>
</file>